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Calais\Budget\"/>
    </mc:Choice>
  </mc:AlternateContent>
  <bookViews>
    <workbookView xWindow="0" yWindow="0" windowWidth="28800" windowHeight="12210"/>
  </bookViews>
  <sheets>
    <sheet name="Budget" sheetId="1" r:id="rId1"/>
    <sheet name="Fee Calc" sheetId="3" r:id="rId2"/>
  </sheets>
  <calcPr calcId="171027"/>
</workbook>
</file>

<file path=xl/calcChain.xml><?xml version="1.0" encoding="utf-8"?>
<calcChain xmlns="http://schemas.openxmlformats.org/spreadsheetml/2006/main">
  <c r="F80" i="1" l="1"/>
  <c r="F78" i="1"/>
  <c r="B10" i="3"/>
  <c r="F15" i="1" l="1"/>
  <c r="F68" i="1"/>
  <c r="F49" i="1"/>
  <c r="F25" i="1"/>
  <c r="F38" i="1"/>
  <c r="F71" i="1" l="1"/>
  <c r="F75" i="1" s="1"/>
  <c r="E15" i="1"/>
  <c r="E68" i="1"/>
  <c r="E49" i="1"/>
  <c r="E71" i="1" l="1"/>
  <c r="E75" i="1" s="1"/>
  <c r="D10" i="1"/>
  <c r="D68" i="1"/>
  <c r="D49" i="1"/>
  <c r="D38" i="1"/>
  <c r="D25" i="1"/>
  <c r="D71" i="1" l="1"/>
  <c r="D9" i="1" s="1"/>
  <c r="D15" i="1" s="1"/>
  <c r="B11" i="3" s="1"/>
  <c r="B13" i="3" s="1"/>
  <c r="B14" i="3" s="1"/>
  <c r="D75" i="1" l="1"/>
  <c r="B16" i="3"/>
  <c r="D78" i="1"/>
  <c r="D80" i="1" l="1"/>
  <c r="B17" i="3"/>
  <c r="B18" i="3" s="1"/>
</calcChain>
</file>

<file path=xl/sharedStrings.xml><?xml version="1.0" encoding="utf-8"?>
<sst xmlns="http://schemas.openxmlformats.org/spreadsheetml/2006/main" count="93" uniqueCount="82">
  <si>
    <t>2015-16</t>
  </si>
  <si>
    <t>Income</t>
  </si>
  <si>
    <t>Operating Assessments</t>
  </si>
  <si>
    <t>Reserve Assessments</t>
  </si>
  <si>
    <t>Late Fees</t>
  </si>
  <si>
    <t>Application Fees</t>
  </si>
  <si>
    <t>Operating Interest and other</t>
  </si>
  <si>
    <t>Special Assessment</t>
  </si>
  <si>
    <t>Total Operating Income</t>
  </si>
  <si>
    <t>Expenses</t>
  </si>
  <si>
    <t>Utilities</t>
  </si>
  <si>
    <t>Electricity</t>
  </si>
  <si>
    <t>Water/Sewer</t>
  </si>
  <si>
    <t>Refuse Removal/Recycling</t>
  </si>
  <si>
    <t>Telephone</t>
  </si>
  <si>
    <t>Cell Phone</t>
  </si>
  <si>
    <t>Cable TV</t>
  </si>
  <si>
    <t>Total Utilities</t>
  </si>
  <si>
    <t>Building</t>
  </si>
  <si>
    <t>Bldg Maintenance</t>
  </si>
  <si>
    <t>Roofs</t>
  </si>
  <si>
    <t>Building Supplies</t>
  </si>
  <si>
    <t>Exercise Room</t>
  </si>
  <si>
    <t>Janitorial Supplies</t>
  </si>
  <si>
    <t>Elevator</t>
  </si>
  <si>
    <t>Emergency Systems</t>
  </si>
  <si>
    <t>Fire Equipment</t>
  </si>
  <si>
    <t>Pool Maintenance</t>
  </si>
  <si>
    <t>Pool heat</t>
  </si>
  <si>
    <t>Total</t>
  </si>
  <si>
    <t>Grounds</t>
  </si>
  <si>
    <t>Landscape Contract</t>
  </si>
  <si>
    <t>Fertilization/Exterminator</t>
  </si>
  <si>
    <t>Sod, Plantings, Rock</t>
  </si>
  <si>
    <t>Mulch</t>
  </si>
  <si>
    <t>Sprinkler System</t>
  </si>
  <si>
    <t>Tree Trimming</t>
  </si>
  <si>
    <t>Grounds Maintenance</t>
  </si>
  <si>
    <t>Lake Maintenance</t>
  </si>
  <si>
    <t>Administration</t>
  </si>
  <si>
    <t>Management Fee</t>
  </si>
  <si>
    <t>Office Expenses</t>
  </si>
  <si>
    <t>Admin-Applications</t>
  </si>
  <si>
    <t>Social Activities</t>
  </si>
  <si>
    <t>Legal</t>
  </si>
  <si>
    <t>Iberia Loan Payment</t>
  </si>
  <si>
    <t>Accounting</t>
  </si>
  <si>
    <t>Consulting Fees</t>
  </si>
  <si>
    <t>Fees to Division</t>
  </si>
  <si>
    <t>Licenses</t>
  </si>
  <si>
    <t>Taxes</t>
  </si>
  <si>
    <t>Insurance</t>
  </si>
  <si>
    <t>Personnel on Site</t>
  </si>
  <si>
    <t>Contingency</t>
  </si>
  <si>
    <t>Renovations, projects and</t>
  </si>
  <si>
    <t>Storm Damage</t>
  </si>
  <si>
    <t>TOTAL OPERATING</t>
  </si>
  <si>
    <t>RESERVES</t>
  </si>
  <si>
    <t>TOTAL COMMON</t>
  </si>
  <si>
    <t>Annual Assess.C,D,E,F,H</t>
  </si>
  <si>
    <t>Quarterly Assess.C,D,E,F,H</t>
  </si>
  <si>
    <t>Annual Assessment A,B,G</t>
  </si>
  <si>
    <t>Quarterly Assess. A,B,G</t>
  </si>
  <si>
    <t>Calais Condominium</t>
  </si>
  <si>
    <t>2016-17</t>
  </si>
  <si>
    <t>Adopted</t>
  </si>
  <si>
    <t>131 Units</t>
  </si>
  <si>
    <t>Fee Adjustment for Trash Collection</t>
  </si>
  <si>
    <t>Buildings A,B,G pay $188 annually for trash collection through tax bill (26 units)</t>
  </si>
  <si>
    <t>Buildings C,D,E,F,H pay for trash collection though maintenance fee (105 units)</t>
  </si>
  <si>
    <t>Total allowance for Buildings A,B,G</t>
  </si>
  <si>
    <t>Total Annual Budget</t>
  </si>
  <si>
    <t>Total to be collected from Fees</t>
  </si>
  <si>
    <t>Adjusted Annual Assessment for A,B,G units</t>
  </si>
  <si>
    <t>Annual Assessment for C,D,E,F,H units</t>
  </si>
  <si>
    <t>Total Annual Collection from C,D,E,F,H units</t>
  </si>
  <si>
    <t>Total Annual Collection from A,B,G units</t>
  </si>
  <si>
    <t>2017-2018</t>
  </si>
  <si>
    <t xml:space="preserve"> </t>
  </si>
  <si>
    <t>2018-2019</t>
  </si>
  <si>
    <t>April 1, 2018 - March 31, 2019</t>
  </si>
  <si>
    <t xml:space="preserve">Adopted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</si>
</sst>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</numFmts>
  <fonts count="1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charset val="204"/>
    </font>
    <font>
      <b/>
      <sz val="10"/>
      <color rgb="FF4B4D4C"/>
      <name val="Arial"/>
      <family val="2"/>
    </font>
    <font>
      <sz val="10"/>
      <color rgb="FF4B4D4C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8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7F7F7"/>
      </patternFill>
    </fill>
    <fill>
      <patternFill patternType="solid">
        <fgColor rgb="FFDFEDD3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CFD1D6"/>
      </left>
      <right style="thin">
        <color rgb="FFDDDDDD"/>
      </right>
      <top style="thin">
        <color rgb="FFCFD1D6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CFD1D6"/>
      </top>
      <bottom style="thin">
        <color rgb="FFDDDDDD"/>
      </bottom>
      <diagonal/>
    </border>
    <border>
      <left style="thin">
        <color rgb="FFCFD1D6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rgb="FFDDDDDD"/>
      </bottom>
      <diagonal/>
    </border>
    <border>
      <left/>
      <right/>
      <top/>
      <bottom style="thin">
        <color rgb="FFCFD1D6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indexed="64"/>
      </bottom>
      <diagonal/>
    </border>
    <border>
      <left style="thin">
        <color rgb="FFDDDDDD"/>
      </left>
      <right style="thin">
        <color rgb="FFCFD1D6"/>
      </right>
      <top/>
      <bottom style="thin">
        <color rgb="FFDDDDDD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1" applyNumberFormat="1" applyFont="1" applyAlignment="1">
      <alignment horizontal="right"/>
    </xf>
    <xf numFmtId="44" fontId="0" fillId="0" borderId="0" xfId="1" applyFont="1"/>
    <xf numFmtId="0" fontId="2" fillId="0" borderId="0" xfId="0" applyFont="1"/>
    <xf numFmtId="0" fontId="3" fillId="0" borderId="0" xfId="0" applyFont="1"/>
    <xf numFmtId="6" fontId="3" fillId="0" borderId="0" xfId="1" applyNumberFormat="1" applyFont="1"/>
    <xf numFmtId="44" fontId="3" fillId="0" borderId="0" xfId="1" applyFont="1"/>
    <xf numFmtId="44" fontId="3" fillId="0" borderId="0" xfId="1" applyFont="1" applyBorder="1"/>
    <xf numFmtId="44" fontId="3" fillId="0" borderId="8" xfId="1" applyFont="1" applyBorder="1"/>
    <xf numFmtId="0" fontId="5" fillId="0" borderId="0" xfId="0" applyFont="1"/>
    <xf numFmtId="0" fontId="5" fillId="0" borderId="2" xfId="1" applyNumberFormat="1" applyFont="1" applyBorder="1" applyAlignment="1">
      <alignment horizontal="right" vertical="top"/>
    </xf>
    <xf numFmtId="0" fontId="6" fillId="3" borderId="4" xfId="1" applyNumberFormat="1" applyFont="1" applyFill="1" applyBorder="1" applyAlignment="1">
      <alignment horizontal="right" vertical="top"/>
    </xf>
    <xf numFmtId="0" fontId="5" fillId="2" borderId="4" xfId="1" applyNumberFormat="1" applyFont="1" applyFill="1" applyBorder="1" applyAlignment="1">
      <alignment horizontal="right" vertical="top"/>
    </xf>
    <xf numFmtId="6" fontId="7" fillId="3" borderId="4" xfId="1" applyNumberFormat="1" applyFont="1" applyFill="1" applyBorder="1" applyAlignment="1">
      <alignment horizontal="right" vertical="top"/>
    </xf>
    <xf numFmtId="6" fontId="7" fillId="0" borderId="4" xfId="1" applyNumberFormat="1" applyFont="1" applyBorder="1" applyAlignment="1">
      <alignment horizontal="right" vertical="top"/>
    </xf>
    <xf numFmtId="0" fontId="5" fillId="4" borderId="4" xfId="1" applyNumberFormat="1" applyFont="1" applyFill="1" applyBorder="1" applyAlignment="1">
      <alignment horizontal="right" vertical="top"/>
    </xf>
    <xf numFmtId="164" fontId="7" fillId="3" borderId="4" xfId="1" applyNumberFormat="1" applyFont="1" applyFill="1" applyBorder="1" applyAlignment="1">
      <alignment horizontal="right" vertical="top"/>
    </xf>
    <xf numFmtId="0" fontId="5" fillId="0" borderId="4" xfId="1" applyNumberFormat="1" applyFont="1" applyBorder="1" applyAlignment="1">
      <alignment horizontal="right" vertical="top"/>
    </xf>
    <xf numFmtId="6" fontId="8" fillId="3" borderId="4" xfId="1" applyNumberFormat="1" applyFont="1" applyFill="1" applyBorder="1" applyAlignment="1">
      <alignment horizontal="right" vertical="top"/>
    </xf>
    <xf numFmtId="6" fontId="7" fillId="4" borderId="4" xfId="1" applyNumberFormat="1" applyFont="1" applyFill="1" applyBorder="1" applyAlignment="1">
      <alignment horizontal="right" vertical="top"/>
    </xf>
    <xf numFmtId="0" fontId="5" fillId="3" borderId="4" xfId="1" applyNumberFormat="1" applyFont="1" applyFill="1" applyBorder="1" applyAlignment="1">
      <alignment horizontal="right" vertical="top"/>
    </xf>
    <xf numFmtId="0" fontId="5" fillId="3" borderId="6" xfId="1" applyNumberFormat="1" applyFont="1" applyFill="1" applyBorder="1" applyAlignment="1">
      <alignment horizontal="right" vertical="top"/>
    </xf>
    <xf numFmtId="6" fontId="7" fillId="4" borderId="7" xfId="1" applyNumberFormat="1" applyFont="1" applyFill="1" applyBorder="1" applyAlignment="1">
      <alignment horizontal="right" vertical="top"/>
    </xf>
    <xf numFmtId="164" fontId="7" fillId="4" borderId="4" xfId="1" applyNumberFormat="1" applyFont="1" applyFill="1" applyBorder="1" applyAlignment="1">
      <alignment horizontal="right" vertical="top"/>
    </xf>
    <xf numFmtId="0" fontId="8" fillId="0" borderId="0" xfId="0" applyFont="1"/>
    <xf numFmtId="0" fontId="8" fillId="0" borderId="0" xfId="0" applyFont="1" applyAlignment="1">
      <alignment vertical="top"/>
    </xf>
    <xf numFmtId="165" fontId="8" fillId="0" borderId="0" xfId="0" applyNumberFormat="1" applyFont="1" applyAlignment="1">
      <alignment vertical="top"/>
    </xf>
    <xf numFmtId="165" fontId="9" fillId="0" borderId="0" xfId="0" applyNumberFormat="1" applyFont="1" applyAlignment="1">
      <alignment vertical="top"/>
    </xf>
    <xf numFmtId="0" fontId="11" fillId="0" borderId="0" xfId="0" applyFont="1"/>
    <xf numFmtId="0" fontId="9" fillId="5" borderId="0" xfId="0" applyFont="1" applyFill="1" applyAlignment="1">
      <alignment horizontal="right" vertical="top"/>
    </xf>
    <xf numFmtId="165" fontId="8" fillId="5" borderId="0" xfId="0" applyNumberFormat="1" applyFont="1" applyFill="1" applyAlignment="1">
      <alignment vertical="top"/>
    </xf>
    <xf numFmtId="165" fontId="10" fillId="5" borderId="0" xfId="0" applyNumberFormat="1" applyFont="1" applyFill="1" applyAlignment="1">
      <alignment vertical="top"/>
    </xf>
    <xf numFmtId="0" fontId="7" fillId="2" borderId="3" xfId="0" applyFont="1" applyFill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6" fillId="2" borderId="3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topLeftCell="A43" workbookViewId="0">
      <selection activeCell="I13" sqref="I13"/>
    </sheetView>
  </sheetViews>
  <sheetFormatPr defaultRowHeight="15" x14ac:dyDescent="0.25"/>
  <cols>
    <col min="1" max="1" width="14.28515625" customWidth="1"/>
    <col min="2" max="2" width="14.42578125" customWidth="1"/>
    <col min="3" max="5" width="13.7109375" style="1" customWidth="1"/>
    <col min="6" max="6" width="13.42578125" customWidth="1"/>
  </cols>
  <sheetData>
    <row r="1" spans="1:7" s="9" customFormat="1" ht="12.75" x14ac:dyDescent="0.2">
      <c r="A1" s="39" t="s">
        <v>63</v>
      </c>
      <c r="B1" s="39"/>
      <c r="C1" s="39"/>
    </row>
    <row r="2" spans="1:7" s="9" customFormat="1" ht="12.75" x14ac:dyDescent="0.2">
      <c r="A2" s="39" t="s">
        <v>78</v>
      </c>
      <c r="B2" s="39"/>
      <c r="C2" s="39"/>
    </row>
    <row r="3" spans="1:7" s="9" customFormat="1" ht="12.75" x14ac:dyDescent="0.2">
      <c r="A3" s="39" t="s">
        <v>80</v>
      </c>
      <c r="B3" s="39"/>
      <c r="C3" s="39"/>
    </row>
    <row r="4" spans="1:7" s="9" customFormat="1" ht="12.75" x14ac:dyDescent="0.2">
      <c r="A4" s="40" t="s">
        <v>66</v>
      </c>
      <c r="B4" s="40"/>
      <c r="C4" s="40"/>
      <c r="F4" s="24"/>
    </row>
    <row r="5" spans="1:7" s="9" customFormat="1" ht="18.600000000000001" customHeight="1" x14ac:dyDescent="0.2">
      <c r="A5" s="35"/>
      <c r="B5" s="35"/>
      <c r="C5" s="10"/>
      <c r="D5" s="10"/>
      <c r="E5" s="10"/>
      <c r="F5" s="24"/>
    </row>
    <row r="6" spans="1:7" s="9" customFormat="1" ht="17.25" customHeight="1" x14ac:dyDescent="0.2">
      <c r="A6" s="36"/>
      <c r="B6" s="36"/>
      <c r="C6" s="11" t="s">
        <v>65</v>
      </c>
      <c r="D6" s="11" t="s">
        <v>65</v>
      </c>
      <c r="E6" s="11" t="s">
        <v>65</v>
      </c>
      <c r="F6" s="29" t="s">
        <v>81</v>
      </c>
    </row>
    <row r="7" spans="1:7" s="9" customFormat="1" ht="17.25" customHeight="1" x14ac:dyDescent="0.2">
      <c r="A7" s="33"/>
      <c r="B7" s="33"/>
      <c r="C7" s="11" t="s">
        <v>0</v>
      </c>
      <c r="D7" s="11" t="s">
        <v>64</v>
      </c>
      <c r="E7" s="11" t="s">
        <v>77</v>
      </c>
      <c r="F7" s="29" t="s">
        <v>79</v>
      </c>
    </row>
    <row r="8" spans="1:7" s="9" customFormat="1" ht="17.25" customHeight="1" x14ac:dyDescent="0.2">
      <c r="A8" s="34" t="s">
        <v>1</v>
      </c>
      <c r="B8" s="34"/>
      <c r="C8" s="12"/>
      <c r="D8" s="12"/>
      <c r="E8" s="12"/>
      <c r="F8" s="25"/>
    </row>
    <row r="9" spans="1:7" s="9" customFormat="1" ht="17.25" customHeight="1" x14ac:dyDescent="0.2">
      <c r="A9" s="37" t="s">
        <v>2</v>
      </c>
      <c r="B9" s="37"/>
      <c r="C9" s="13">
        <v>750801</v>
      </c>
      <c r="D9" s="13">
        <f>+D71</f>
        <v>674704</v>
      </c>
      <c r="E9" s="13">
        <v>699515</v>
      </c>
      <c r="F9" s="30">
        <v>695426</v>
      </c>
    </row>
    <row r="10" spans="1:7" s="9" customFormat="1" ht="17.25" customHeight="1" x14ac:dyDescent="0.2">
      <c r="A10" s="32" t="s">
        <v>3</v>
      </c>
      <c r="B10" s="32"/>
      <c r="C10" s="13">
        <v>222788</v>
      </c>
      <c r="D10" s="13">
        <f>+D73</f>
        <v>229472</v>
      </c>
      <c r="E10" s="13">
        <v>235587</v>
      </c>
      <c r="F10" s="30">
        <v>244506</v>
      </c>
    </row>
    <row r="11" spans="1:7" s="9" customFormat="1" ht="17.25" customHeight="1" x14ac:dyDescent="0.2">
      <c r="A11" s="37" t="s">
        <v>4</v>
      </c>
      <c r="B11" s="37"/>
      <c r="C11" s="13">
        <v>0</v>
      </c>
      <c r="D11" s="13">
        <v>0</v>
      </c>
      <c r="E11" s="13" t="s">
        <v>78</v>
      </c>
      <c r="F11" s="30"/>
    </row>
    <row r="12" spans="1:7" s="9" customFormat="1" ht="17.25" customHeight="1" x14ac:dyDescent="0.2">
      <c r="A12" s="32" t="s">
        <v>5</v>
      </c>
      <c r="B12" s="32"/>
      <c r="C12" s="13">
        <v>0</v>
      </c>
      <c r="D12" s="13">
        <v>0</v>
      </c>
      <c r="E12" s="13" t="s">
        <v>78</v>
      </c>
      <c r="F12" s="30"/>
    </row>
    <row r="13" spans="1:7" s="9" customFormat="1" ht="17.25" customHeight="1" x14ac:dyDescent="0.2">
      <c r="A13" s="37" t="s">
        <v>6</v>
      </c>
      <c r="B13" s="37"/>
      <c r="C13" s="13">
        <v>0</v>
      </c>
      <c r="D13" s="13">
        <v>0</v>
      </c>
      <c r="E13" s="13" t="s">
        <v>78</v>
      </c>
      <c r="F13" s="30"/>
    </row>
    <row r="14" spans="1:7" s="9" customFormat="1" ht="17.25" customHeight="1" x14ac:dyDescent="0.35">
      <c r="A14" s="32" t="s">
        <v>7</v>
      </c>
      <c r="B14" s="32"/>
      <c r="C14" s="13">
        <v>0</v>
      </c>
      <c r="D14" s="13">
        <v>0</v>
      </c>
      <c r="E14" s="13" t="s">
        <v>78</v>
      </c>
      <c r="F14" s="30">
        <v>0</v>
      </c>
      <c r="G14" s="28"/>
    </row>
    <row r="15" spans="1:7" s="9" customFormat="1" ht="17.25" customHeight="1" x14ac:dyDescent="0.2">
      <c r="A15" s="37" t="s">
        <v>8</v>
      </c>
      <c r="B15" s="37"/>
      <c r="C15" s="14">
        <v>973589</v>
      </c>
      <c r="D15" s="14">
        <f>SUM(D9:D14)</f>
        <v>904176</v>
      </c>
      <c r="E15" s="14">
        <f>SUM(E9:E14)</f>
        <v>935102</v>
      </c>
      <c r="F15" s="27">
        <f>SUM(F9:F14)</f>
        <v>939932</v>
      </c>
    </row>
    <row r="16" spans="1:7" s="9" customFormat="1" ht="17.25" customHeight="1" x14ac:dyDescent="0.2">
      <c r="A16" s="36"/>
      <c r="B16" s="36"/>
      <c r="C16" s="15"/>
      <c r="D16" s="15"/>
      <c r="E16" s="15" t="s">
        <v>78</v>
      </c>
      <c r="F16" s="26"/>
    </row>
    <row r="17" spans="1:6" s="9" customFormat="1" ht="17.25" customHeight="1" x14ac:dyDescent="0.2">
      <c r="A17" s="38" t="s">
        <v>9</v>
      </c>
      <c r="B17" s="38"/>
      <c r="C17" s="15"/>
      <c r="D17" s="15"/>
      <c r="E17" s="15"/>
      <c r="F17" s="26"/>
    </row>
    <row r="18" spans="1:6" s="9" customFormat="1" ht="17.25" customHeight="1" x14ac:dyDescent="0.2">
      <c r="A18" s="34" t="s">
        <v>10</v>
      </c>
      <c r="B18" s="34"/>
      <c r="C18" s="15"/>
      <c r="D18" s="15"/>
      <c r="E18" s="15"/>
      <c r="F18" s="26"/>
    </row>
    <row r="19" spans="1:6" s="9" customFormat="1" ht="15.6" customHeight="1" x14ac:dyDescent="0.2">
      <c r="A19" s="37" t="s">
        <v>11</v>
      </c>
      <c r="B19" s="37"/>
      <c r="C19" s="13">
        <v>19616</v>
      </c>
      <c r="D19" s="13">
        <v>20205</v>
      </c>
      <c r="E19" s="13">
        <v>19000</v>
      </c>
      <c r="F19" s="30">
        <v>19080</v>
      </c>
    </row>
    <row r="20" spans="1:6" s="9" customFormat="1" ht="15.6" customHeight="1" x14ac:dyDescent="0.2">
      <c r="A20" s="32" t="s">
        <v>12</v>
      </c>
      <c r="B20" s="32"/>
      <c r="C20" s="13">
        <v>42065</v>
      </c>
      <c r="D20" s="13">
        <v>43327</v>
      </c>
      <c r="E20" s="13">
        <v>44000</v>
      </c>
      <c r="F20" s="30">
        <v>44000</v>
      </c>
    </row>
    <row r="21" spans="1:6" s="9" customFormat="1" ht="15.6" customHeight="1" x14ac:dyDescent="0.2">
      <c r="A21" s="37" t="s">
        <v>13</v>
      </c>
      <c r="B21" s="37"/>
      <c r="C21" s="13">
        <v>12023</v>
      </c>
      <c r="D21" s="13">
        <v>12330</v>
      </c>
      <c r="E21" s="13">
        <v>12500</v>
      </c>
      <c r="F21" s="30">
        <v>12500</v>
      </c>
    </row>
    <row r="22" spans="1:6" s="9" customFormat="1" ht="15.6" customHeight="1" x14ac:dyDescent="0.2">
      <c r="A22" s="32" t="s">
        <v>14</v>
      </c>
      <c r="B22" s="32"/>
      <c r="C22" s="16">
        <v>5319</v>
      </c>
      <c r="D22" s="16">
        <v>5273</v>
      </c>
      <c r="E22" s="16">
        <v>7900</v>
      </c>
      <c r="F22" s="30">
        <v>7900</v>
      </c>
    </row>
    <row r="23" spans="1:6" s="9" customFormat="1" ht="15.6" customHeight="1" x14ac:dyDescent="0.2">
      <c r="A23" s="37" t="s">
        <v>15</v>
      </c>
      <c r="B23" s="37"/>
      <c r="C23" s="13">
        <v>970</v>
      </c>
      <c r="D23" s="13">
        <v>1000</v>
      </c>
      <c r="E23" s="13">
        <v>1000</v>
      </c>
      <c r="F23" s="30">
        <v>1000</v>
      </c>
    </row>
    <row r="24" spans="1:6" s="9" customFormat="1" ht="15.6" customHeight="1" x14ac:dyDescent="0.2">
      <c r="A24" s="32" t="s">
        <v>16</v>
      </c>
      <c r="B24" s="32"/>
      <c r="C24" s="13">
        <v>1188</v>
      </c>
      <c r="D24" s="13">
        <v>1224</v>
      </c>
      <c r="E24" s="13">
        <v>400</v>
      </c>
      <c r="F24" s="30">
        <v>400</v>
      </c>
    </row>
    <row r="25" spans="1:6" s="9" customFormat="1" ht="15.6" customHeight="1" x14ac:dyDescent="0.2">
      <c r="A25" s="37" t="s">
        <v>17</v>
      </c>
      <c r="B25" s="37"/>
      <c r="C25" s="14">
        <v>81180</v>
      </c>
      <c r="D25" s="14">
        <f>+SUBTOTAL(9,D19:D24)</f>
        <v>83359</v>
      </c>
      <c r="E25" s="14">
        <v>84800</v>
      </c>
      <c r="F25" s="27">
        <f>SUM(F19:F24)</f>
        <v>84880</v>
      </c>
    </row>
    <row r="26" spans="1:6" s="9" customFormat="1" ht="15.6" customHeight="1" x14ac:dyDescent="0.2">
      <c r="A26" s="36"/>
      <c r="B26" s="36"/>
      <c r="C26" s="15"/>
      <c r="D26" s="15"/>
      <c r="E26" s="15" t="s">
        <v>78</v>
      </c>
      <c r="F26" s="26"/>
    </row>
    <row r="27" spans="1:6" s="9" customFormat="1" ht="17.25" customHeight="1" x14ac:dyDescent="0.2">
      <c r="A27" s="38" t="s">
        <v>18</v>
      </c>
      <c r="B27" s="38"/>
      <c r="C27" s="17"/>
      <c r="D27" s="17"/>
      <c r="E27" s="17"/>
      <c r="F27" s="26"/>
    </row>
    <row r="28" spans="1:6" s="9" customFormat="1" ht="15.6" customHeight="1" x14ac:dyDescent="0.2">
      <c r="A28" s="32" t="s">
        <v>19</v>
      </c>
      <c r="B28" s="32"/>
      <c r="C28" s="18">
        <v>60090</v>
      </c>
      <c r="D28" s="18">
        <v>61893</v>
      </c>
      <c r="E28" s="18">
        <v>55000</v>
      </c>
      <c r="F28" s="30">
        <v>59000</v>
      </c>
    </row>
    <row r="29" spans="1:6" s="9" customFormat="1" ht="15.6" customHeight="1" x14ac:dyDescent="0.2">
      <c r="A29" s="37" t="s">
        <v>20</v>
      </c>
      <c r="B29" s="37"/>
      <c r="C29" s="18">
        <v>5000</v>
      </c>
      <c r="D29" s="18">
        <v>5150</v>
      </c>
      <c r="E29" s="18">
        <v>6000</v>
      </c>
      <c r="F29" s="30">
        <v>6000</v>
      </c>
    </row>
    <row r="30" spans="1:6" s="9" customFormat="1" ht="15.6" customHeight="1" x14ac:dyDescent="0.2">
      <c r="A30" s="32" t="s">
        <v>21</v>
      </c>
      <c r="B30" s="32"/>
      <c r="C30" s="18">
        <v>2998</v>
      </c>
      <c r="D30" s="18">
        <v>3088</v>
      </c>
      <c r="E30" s="18">
        <v>3000</v>
      </c>
      <c r="F30" s="30">
        <v>3000</v>
      </c>
    </row>
    <row r="31" spans="1:6" s="9" customFormat="1" ht="15.6" customHeight="1" x14ac:dyDescent="0.2">
      <c r="A31" s="37" t="s">
        <v>22</v>
      </c>
      <c r="B31" s="37"/>
      <c r="C31" s="18">
        <v>200</v>
      </c>
      <c r="D31" s="18">
        <v>206</v>
      </c>
      <c r="E31" s="18">
        <v>600</v>
      </c>
      <c r="F31" s="31">
        <v>600</v>
      </c>
    </row>
    <row r="32" spans="1:6" s="9" customFormat="1" ht="15.6" customHeight="1" x14ac:dyDescent="0.2">
      <c r="A32" s="37" t="s">
        <v>23</v>
      </c>
      <c r="B32" s="37"/>
      <c r="C32" s="18">
        <v>1894</v>
      </c>
      <c r="D32" s="18">
        <v>1951</v>
      </c>
      <c r="E32" s="18">
        <v>2000</v>
      </c>
      <c r="F32" s="30">
        <v>2000</v>
      </c>
    </row>
    <row r="33" spans="1:6" s="9" customFormat="1" ht="15.6" customHeight="1" x14ac:dyDescent="0.2">
      <c r="A33" s="32" t="s">
        <v>24</v>
      </c>
      <c r="B33" s="32"/>
      <c r="C33" s="18">
        <v>37071</v>
      </c>
      <c r="D33" s="18">
        <v>38184</v>
      </c>
      <c r="E33" s="18">
        <v>42000</v>
      </c>
      <c r="F33" s="30">
        <v>45000</v>
      </c>
    </row>
    <row r="34" spans="1:6" s="9" customFormat="1" ht="15.6" customHeight="1" x14ac:dyDescent="0.2">
      <c r="A34" s="37" t="s">
        <v>25</v>
      </c>
      <c r="B34" s="37"/>
      <c r="C34" s="18">
        <v>6257</v>
      </c>
      <c r="D34" s="18">
        <v>6445</v>
      </c>
      <c r="E34" s="18">
        <v>7900</v>
      </c>
      <c r="F34" s="30">
        <v>7900</v>
      </c>
    </row>
    <row r="35" spans="1:6" s="9" customFormat="1" ht="15.6" customHeight="1" x14ac:dyDescent="0.2">
      <c r="A35" s="32" t="s">
        <v>26</v>
      </c>
      <c r="B35" s="32"/>
      <c r="C35" s="18">
        <v>8469</v>
      </c>
      <c r="D35" s="18">
        <v>8725</v>
      </c>
      <c r="E35" s="18">
        <v>8000</v>
      </c>
      <c r="F35" s="30">
        <v>5000</v>
      </c>
    </row>
    <row r="36" spans="1:6" s="9" customFormat="1" ht="15.6" customHeight="1" x14ac:dyDescent="0.2">
      <c r="A36" s="37" t="s">
        <v>27</v>
      </c>
      <c r="B36" s="37"/>
      <c r="C36" s="18">
        <v>7844</v>
      </c>
      <c r="D36" s="18">
        <v>8080</v>
      </c>
      <c r="E36" s="18">
        <v>10500</v>
      </c>
      <c r="F36" s="30">
        <v>8500</v>
      </c>
    </row>
    <row r="37" spans="1:6" s="9" customFormat="1" ht="15.6" customHeight="1" x14ac:dyDescent="0.2">
      <c r="A37" s="32" t="s">
        <v>28</v>
      </c>
      <c r="B37" s="32"/>
      <c r="C37" s="18">
        <v>6600</v>
      </c>
      <c r="D37" s="18">
        <v>6800</v>
      </c>
      <c r="E37" s="18">
        <v>6800</v>
      </c>
      <c r="F37" s="30">
        <v>4800</v>
      </c>
    </row>
    <row r="38" spans="1:6" s="9" customFormat="1" ht="15.6" customHeight="1" x14ac:dyDescent="0.2">
      <c r="A38" s="37" t="s">
        <v>29</v>
      </c>
      <c r="B38" s="37"/>
      <c r="C38" s="14">
        <v>136423</v>
      </c>
      <c r="D38" s="14">
        <f>+SUBTOTAL(9,D28:D37)</f>
        <v>140522</v>
      </c>
      <c r="E38" s="14">
        <v>141800</v>
      </c>
      <c r="F38" s="27">
        <f>SUM(F28:F37)</f>
        <v>141800</v>
      </c>
    </row>
    <row r="39" spans="1:6" s="9" customFormat="1" ht="15.6" customHeight="1" x14ac:dyDescent="0.2">
      <c r="A39" s="36"/>
      <c r="B39" s="36"/>
      <c r="C39" s="15"/>
      <c r="D39" s="15"/>
      <c r="E39" s="15" t="s">
        <v>78</v>
      </c>
      <c r="F39" s="26"/>
    </row>
    <row r="40" spans="1:6" s="9" customFormat="1" ht="17.25" customHeight="1" x14ac:dyDescent="0.2">
      <c r="A40" s="38" t="s">
        <v>30</v>
      </c>
      <c r="B40" s="38"/>
      <c r="C40" s="17"/>
      <c r="D40" s="17"/>
      <c r="E40" s="17"/>
      <c r="F40" s="26"/>
    </row>
    <row r="41" spans="1:6" s="9" customFormat="1" ht="15.6" customHeight="1" x14ac:dyDescent="0.2">
      <c r="A41" s="32" t="s">
        <v>31</v>
      </c>
      <c r="B41" s="32"/>
      <c r="C41" s="13">
        <v>38440</v>
      </c>
      <c r="D41" s="13">
        <v>39600</v>
      </c>
      <c r="E41" s="13">
        <v>39600</v>
      </c>
      <c r="F41" s="31">
        <v>42600</v>
      </c>
    </row>
    <row r="42" spans="1:6" s="9" customFormat="1" ht="15.6" customHeight="1" x14ac:dyDescent="0.2">
      <c r="A42" s="37" t="s">
        <v>32</v>
      </c>
      <c r="B42" s="37"/>
      <c r="C42" s="13">
        <v>5612</v>
      </c>
      <c r="D42" s="13">
        <v>5781</v>
      </c>
      <c r="E42" s="13">
        <v>8900</v>
      </c>
      <c r="F42" s="30">
        <v>8900</v>
      </c>
    </row>
    <row r="43" spans="1:6" s="9" customFormat="1" ht="15.6" customHeight="1" x14ac:dyDescent="0.2">
      <c r="A43" s="32" t="s">
        <v>33</v>
      </c>
      <c r="B43" s="32"/>
      <c r="C43" s="13">
        <v>17013</v>
      </c>
      <c r="D43" s="13">
        <v>17575</v>
      </c>
      <c r="E43" s="13">
        <v>18250</v>
      </c>
      <c r="F43" s="30">
        <v>20250</v>
      </c>
    </row>
    <row r="44" spans="1:6" s="9" customFormat="1" ht="15.6" customHeight="1" x14ac:dyDescent="0.2">
      <c r="A44" s="37" t="s">
        <v>34</v>
      </c>
      <c r="B44" s="37"/>
      <c r="C44" s="13">
        <v>6166</v>
      </c>
      <c r="D44" s="13">
        <v>6351</v>
      </c>
      <c r="E44" s="13">
        <v>8950</v>
      </c>
      <c r="F44" s="30">
        <v>8950</v>
      </c>
    </row>
    <row r="45" spans="1:6" s="9" customFormat="1" ht="15.6" customHeight="1" x14ac:dyDescent="0.2">
      <c r="A45" s="32" t="s">
        <v>35</v>
      </c>
      <c r="B45" s="32"/>
      <c r="C45" s="13">
        <v>3998</v>
      </c>
      <c r="D45" s="13">
        <v>4118</v>
      </c>
      <c r="E45" s="13">
        <v>5200</v>
      </c>
      <c r="F45" s="30">
        <v>10463</v>
      </c>
    </row>
    <row r="46" spans="1:6" s="9" customFormat="1" ht="15.6" customHeight="1" x14ac:dyDescent="0.2">
      <c r="A46" s="37" t="s">
        <v>36</v>
      </c>
      <c r="B46" s="37"/>
      <c r="C46" s="13">
        <v>11766</v>
      </c>
      <c r="D46" s="13">
        <v>12119</v>
      </c>
      <c r="E46" s="13">
        <v>10300</v>
      </c>
      <c r="F46" s="30">
        <v>10300</v>
      </c>
    </row>
    <row r="47" spans="1:6" s="9" customFormat="1" ht="15.6" customHeight="1" x14ac:dyDescent="0.2">
      <c r="A47" s="32" t="s">
        <v>37</v>
      </c>
      <c r="B47" s="32"/>
      <c r="C47" s="13">
        <v>10024</v>
      </c>
      <c r="D47" s="13">
        <v>10325</v>
      </c>
      <c r="E47" s="13">
        <v>10325</v>
      </c>
      <c r="F47" s="30">
        <v>10345</v>
      </c>
    </row>
    <row r="48" spans="1:6" s="9" customFormat="1" ht="15.6" customHeight="1" x14ac:dyDescent="0.2">
      <c r="A48" s="37" t="s">
        <v>38</v>
      </c>
      <c r="B48" s="37"/>
      <c r="C48" s="13">
        <v>2261</v>
      </c>
      <c r="D48" s="13">
        <v>2329</v>
      </c>
      <c r="E48" s="13">
        <v>2400</v>
      </c>
      <c r="F48" s="30">
        <v>2400</v>
      </c>
    </row>
    <row r="49" spans="1:6" s="9" customFormat="1" ht="15.6" customHeight="1" x14ac:dyDescent="0.2">
      <c r="A49" s="32" t="s">
        <v>29</v>
      </c>
      <c r="B49" s="32"/>
      <c r="C49" s="19">
        <v>95280</v>
      </c>
      <c r="D49" s="19">
        <f>+SUBTOTAL(9,D41:D48)</f>
        <v>98198</v>
      </c>
      <c r="E49" s="19">
        <f>+SUBTOTAL(9,E41:E48)</f>
        <v>103925</v>
      </c>
      <c r="F49" s="27">
        <f>SUM(F41:F48)</f>
        <v>114208</v>
      </c>
    </row>
    <row r="50" spans="1:6" s="9" customFormat="1" ht="15.6" customHeight="1" x14ac:dyDescent="0.2">
      <c r="A50" s="33"/>
      <c r="B50" s="33"/>
      <c r="C50" s="15"/>
      <c r="D50" s="15"/>
      <c r="E50" s="15"/>
      <c r="F50" s="26"/>
    </row>
    <row r="51" spans="1:6" s="9" customFormat="1" ht="17.25" customHeight="1" x14ac:dyDescent="0.2">
      <c r="A51" s="34" t="s">
        <v>39</v>
      </c>
      <c r="B51" s="34"/>
      <c r="C51" s="15"/>
      <c r="D51" s="15"/>
      <c r="E51" s="15"/>
      <c r="F51" s="26"/>
    </row>
    <row r="52" spans="1:6" s="9" customFormat="1" ht="15.6" customHeight="1" x14ac:dyDescent="0.2">
      <c r="A52" s="37" t="s">
        <v>40</v>
      </c>
      <c r="B52" s="37"/>
      <c r="C52" s="13">
        <v>21221</v>
      </c>
      <c r="D52" s="13">
        <v>21858</v>
      </c>
      <c r="E52" s="13">
        <v>22300</v>
      </c>
      <c r="F52" s="30">
        <v>22300</v>
      </c>
    </row>
    <row r="53" spans="1:6" s="9" customFormat="1" ht="15.6" customHeight="1" x14ac:dyDescent="0.2">
      <c r="A53" s="32" t="s">
        <v>41</v>
      </c>
      <c r="B53" s="32"/>
      <c r="C53" s="13">
        <v>5813</v>
      </c>
      <c r="D53" s="13">
        <v>5782</v>
      </c>
      <c r="E53" s="13">
        <v>5900</v>
      </c>
      <c r="F53" s="30">
        <v>5900</v>
      </c>
    </row>
    <row r="54" spans="1:6" s="9" customFormat="1" ht="15.6" customHeight="1" x14ac:dyDescent="0.2">
      <c r="A54" s="37" t="s">
        <v>42</v>
      </c>
      <c r="B54" s="37"/>
      <c r="C54" s="13">
        <v>1373</v>
      </c>
      <c r="D54" s="13">
        <v>1415</v>
      </c>
      <c r="E54" s="13">
        <v>1415</v>
      </c>
      <c r="F54" s="30">
        <v>1400</v>
      </c>
    </row>
    <row r="55" spans="1:6" s="9" customFormat="1" ht="15.6" customHeight="1" x14ac:dyDescent="0.2">
      <c r="A55" s="32" t="s">
        <v>43</v>
      </c>
      <c r="B55" s="32"/>
      <c r="C55" s="13">
        <v>184</v>
      </c>
      <c r="D55" s="13">
        <v>170</v>
      </c>
      <c r="E55" s="13">
        <v>800</v>
      </c>
      <c r="F55" s="31">
        <v>800</v>
      </c>
    </row>
    <row r="56" spans="1:6" s="9" customFormat="1" ht="15.6" customHeight="1" x14ac:dyDescent="0.2">
      <c r="A56" s="37" t="s">
        <v>44</v>
      </c>
      <c r="B56" s="37"/>
      <c r="C56" s="13">
        <v>1500</v>
      </c>
      <c r="D56" s="13">
        <v>1545</v>
      </c>
      <c r="E56" s="13">
        <v>1600</v>
      </c>
      <c r="F56" s="31">
        <v>1600</v>
      </c>
    </row>
    <row r="57" spans="1:6" s="9" customFormat="1" ht="15.6" customHeight="1" x14ac:dyDescent="0.2">
      <c r="A57" s="32" t="s">
        <v>45</v>
      </c>
      <c r="B57" s="32"/>
      <c r="C57" s="13">
        <v>102809</v>
      </c>
      <c r="D57" s="13">
        <v>0</v>
      </c>
      <c r="E57" s="13">
        <v>0</v>
      </c>
      <c r="F57" s="31">
        <v>0</v>
      </c>
    </row>
    <row r="58" spans="1:6" s="9" customFormat="1" ht="15.6" customHeight="1" x14ac:dyDescent="0.2">
      <c r="A58" s="37" t="s">
        <v>46</v>
      </c>
      <c r="B58" s="37"/>
      <c r="C58" s="13">
        <v>5449</v>
      </c>
      <c r="D58" s="13">
        <v>5613</v>
      </c>
      <c r="E58" s="13">
        <v>5800</v>
      </c>
      <c r="F58" s="30">
        <v>5800</v>
      </c>
    </row>
    <row r="59" spans="1:6" s="9" customFormat="1" ht="15.6" customHeight="1" x14ac:dyDescent="0.2">
      <c r="A59" s="32" t="s">
        <v>47</v>
      </c>
      <c r="B59" s="32"/>
      <c r="C59" s="13">
        <v>2500</v>
      </c>
      <c r="D59" s="13">
        <v>2575</v>
      </c>
      <c r="E59" s="13">
        <v>2900</v>
      </c>
      <c r="F59" s="31">
        <v>818</v>
      </c>
    </row>
    <row r="60" spans="1:6" s="9" customFormat="1" ht="15.6" customHeight="1" x14ac:dyDescent="0.2">
      <c r="A60" s="37" t="s">
        <v>48</v>
      </c>
      <c r="B60" s="37"/>
      <c r="C60" s="13">
        <v>603</v>
      </c>
      <c r="D60" s="13">
        <v>622</v>
      </c>
      <c r="E60" s="13">
        <v>625</v>
      </c>
      <c r="F60" s="30">
        <v>100</v>
      </c>
    </row>
    <row r="61" spans="1:6" s="9" customFormat="1" ht="15.6" customHeight="1" x14ac:dyDescent="0.2">
      <c r="A61" s="32" t="s">
        <v>49</v>
      </c>
      <c r="B61" s="32"/>
      <c r="C61" s="13">
        <v>773</v>
      </c>
      <c r="D61" s="13">
        <v>797</v>
      </c>
      <c r="E61" s="13">
        <v>800</v>
      </c>
      <c r="F61" s="30">
        <v>100</v>
      </c>
    </row>
    <row r="62" spans="1:6" s="9" customFormat="1" ht="15.6" customHeight="1" x14ac:dyDescent="0.2">
      <c r="A62" s="37" t="s">
        <v>50</v>
      </c>
      <c r="B62" s="37"/>
      <c r="C62" s="13">
        <v>1000</v>
      </c>
      <c r="D62" s="13">
        <v>1030</v>
      </c>
      <c r="E62" s="13">
        <v>1000</v>
      </c>
      <c r="F62" s="30">
        <v>100</v>
      </c>
    </row>
    <row r="63" spans="1:6" s="9" customFormat="1" ht="15.6" customHeight="1" x14ac:dyDescent="0.2">
      <c r="A63" s="32" t="s">
        <v>51</v>
      </c>
      <c r="B63" s="32"/>
      <c r="C63" s="13">
        <v>165595</v>
      </c>
      <c r="D63" s="13">
        <v>178843</v>
      </c>
      <c r="E63" s="13">
        <v>178850</v>
      </c>
      <c r="F63" s="31">
        <v>181000</v>
      </c>
    </row>
    <row r="64" spans="1:6" s="9" customFormat="1" ht="15.6" customHeight="1" x14ac:dyDescent="0.2">
      <c r="A64" s="37" t="s">
        <v>52</v>
      </c>
      <c r="B64" s="37"/>
      <c r="C64" s="13">
        <v>109100</v>
      </c>
      <c r="D64" s="13">
        <v>112375</v>
      </c>
      <c r="E64" s="13">
        <v>127000</v>
      </c>
      <c r="F64" s="30">
        <v>134620</v>
      </c>
    </row>
    <row r="65" spans="1:6" s="9" customFormat="1" ht="15.6" customHeight="1" x14ac:dyDescent="0.2">
      <c r="A65" s="37" t="s">
        <v>53</v>
      </c>
      <c r="B65" s="37"/>
      <c r="C65" s="13">
        <v>20000</v>
      </c>
      <c r="D65" s="13">
        <v>20000</v>
      </c>
      <c r="E65" s="13">
        <v>20000</v>
      </c>
      <c r="F65" s="31">
        <v>0</v>
      </c>
    </row>
    <row r="66" spans="1:6" s="9" customFormat="1" ht="15.6" customHeight="1" x14ac:dyDescent="0.2">
      <c r="A66" s="32" t="s">
        <v>54</v>
      </c>
      <c r="B66" s="32"/>
      <c r="C66" s="13">
        <v>0</v>
      </c>
      <c r="D66" s="13">
        <v>0</v>
      </c>
      <c r="E66" s="13">
        <v>0</v>
      </c>
      <c r="F66" s="31">
        <v>0</v>
      </c>
    </row>
    <row r="67" spans="1:6" s="9" customFormat="1" ht="15.6" customHeight="1" x14ac:dyDescent="0.2">
      <c r="A67" s="37" t="s">
        <v>55</v>
      </c>
      <c r="B67" s="37"/>
      <c r="C67" s="13">
        <v>0</v>
      </c>
      <c r="D67" s="13">
        <v>0</v>
      </c>
      <c r="E67" s="13">
        <v>0</v>
      </c>
      <c r="F67" s="31">
        <v>0</v>
      </c>
    </row>
    <row r="68" spans="1:6" s="9" customFormat="1" ht="15.6" customHeight="1" x14ac:dyDescent="0.2">
      <c r="A68" s="32" t="s">
        <v>29</v>
      </c>
      <c r="B68" s="32"/>
      <c r="C68" s="19">
        <v>437920</v>
      </c>
      <c r="D68" s="19">
        <f>+SUBTOTAL(9,D52:D67)</f>
        <v>352625</v>
      </c>
      <c r="E68" s="19">
        <f>+SUBTOTAL(9,E52:E67)</f>
        <v>368990</v>
      </c>
      <c r="F68" s="27">
        <f>SUM(F52:F67)</f>
        <v>354538</v>
      </c>
    </row>
    <row r="69" spans="1:6" s="9" customFormat="1" ht="15.6" customHeight="1" x14ac:dyDescent="0.2">
      <c r="A69" s="33"/>
      <c r="B69" s="33"/>
      <c r="C69" s="20"/>
      <c r="D69" s="20"/>
      <c r="E69" s="20"/>
      <c r="F69" s="30"/>
    </row>
    <row r="70" spans="1:6" s="9" customFormat="1" ht="15.6" customHeight="1" x14ac:dyDescent="0.2">
      <c r="A70" s="33"/>
      <c r="B70" s="33"/>
      <c r="C70" s="21"/>
      <c r="D70" s="21"/>
      <c r="E70" s="21"/>
      <c r="F70" s="30"/>
    </row>
    <row r="71" spans="1:6" s="9" customFormat="1" ht="17.25" customHeight="1" x14ac:dyDescent="0.2">
      <c r="A71" s="34" t="s">
        <v>56</v>
      </c>
      <c r="B71" s="34"/>
      <c r="C71" s="22">
        <v>750801</v>
      </c>
      <c r="D71" s="22">
        <f>SUBTOTAL(9,D19:D68)</f>
        <v>674704</v>
      </c>
      <c r="E71" s="22">
        <f>SUM(E25,E38,E49,E68)</f>
        <v>699515</v>
      </c>
      <c r="F71" s="27">
        <f>SUM(F25,F38,F49,F68)</f>
        <v>695426</v>
      </c>
    </row>
    <row r="72" spans="1:6" s="9" customFormat="1" ht="15.6" customHeight="1" x14ac:dyDescent="0.2">
      <c r="A72" s="33"/>
      <c r="B72" s="33"/>
      <c r="C72" s="20"/>
      <c r="D72" s="20"/>
      <c r="E72" s="20"/>
      <c r="F72" s="30"/>
    </row>
    <row r="73" spans="1:6" s="9" customFormat="1" ht="17.25" customHeight="1" x14ac:dyDescent="0.2">
      <c r="A73" s="34" t="s">
        <v>57</v>
      </c>
      <c r="B73" s="34"/>
      <c r="C73" s="19">
        <v>222788</v>
      </c>
      <c r="D73" s="19">
        <v>229472</v>
      </c>
      <c r="E73" s="19">
        <v>235587</v>
      </c>
      <c r="F73" s="27">
        <v>244506</v>
      </c>
    </row>
    <row r="74" spans="1:6" s="9" customFormat="1" ht="17.25" customHeight="1" x14ac:dyDescent="0.2">
      <c r="A74" s="37"/>
      <c r="B74" s="37"/>
      <c r="C74" s="20"/>
      <c r="D74" s="20"/>
      <c r="E74" s="20"/>
      <c r="F74" s="30"/>
    </row>
    <row r="75" spans="1:6" s="9" customFormat="1" ht="17.25" customHeight="1" x14ac:dyDescent="0.2">
      <c r="A75" s="34" t="s">
        <v>58</v>
      </c>
      <c r="B75" s="34"/>
      <c r="C75" s="19">
        <v>973589</v>
      </c>
      <c r="D75" s="19">
        <f>SUM(D71:D73)</f>
        <v>904176</v>
      </c>
      <c r="E75" s="19">
        <f>SUM(E71:E73)</f>
        <v>935102</v>
      </c>
      <c r="F75" s="27">
        <f>SUM(F71:F73)</f>
        <v>939932</v>
      </c>
    </row>
    <row r="76" spans="1:6" s="9" customFormat="1" ht="15.6" customHeight="1" x14ac:dyDescent="0.2">
      <c r="A76" s="33"/>
      <c r="B76" s="33"/>
      <c r="C76" s="20"/>
      <c r="D76" s="20"/>
      <c r="E76" s="20"/>
      <c r="F76" s="30"/>
    </row>
    <row r="77" spans="1:6" s="9" customFormat="1" ht="17.25" customHeight="1" x14ac:dyDescent="0.2">
      <c r="A77" s="32" t="s">
        <v>59</v>
      </c>
      <c r="B77" s="32"/>
      <c r="C77" s="19">
        <v>7468</v>
      </c>
      <c r="D77" s="23">
        <v>6939</v>
      </c>
      <c r="E77" s="23">
        <v>6939</v>
      </c>
      <c r="F77" s="26">
        <v>7213.16</v>
      </c>
    </row>
    <row r="78" spans="1:6" s="9" customFormat="1" ht="17.25" customHeight="1" x14ac:dyDescent="0.2">
      <c r="A78" s="37" t="s">
        <v>60</v>
      </c>
      <c r="B78" s="37"/>
      <c r="C78" s="19">
        <v>1867</v>
      </c>
      <c r="D78" s="23">
        <f>+D77/4</f>
        <v>1734.75</v>
      </c>
      <c r="E78" s="23">
        <v>1735</v>
      </c>
      <c r="F78" s="26">
        <f>SUM(F77/4)</f>
        <v>1803.29</v>
      </c>
    </row>
    <row r="79" spans="1:6" s="9" customFormat="1" ht="17.25" customHeight="1" x14ac:dyDescent="0.2">
      <c r="A79" s="32" t="s">
        <v>61</v>
      </c>
      <c r="B79" s="32"/>
      <c r="C79" s="19">
        <v>7286</v>
      </c>
      <c r="D79" s="23">
        <v>6751</v>
      </c>
      <c r="E79" s="23">
        <v>6751</v>
      </c>
      <c r="F79" s="26">
        <v>7021.16</v>
      </c>
    </row>
    <row r="80" spans="1:6" s="9" customFormat="1" ht="17.25" customHeight="1" x14ac:dyDescent="0.2">
      <c r="A80" s="37" t="s">
        <v>62</v>
      </c>
      <c r="B80" s="37"/>
      <c r="C80" s="19">
        <v>1822</v>
      </c>
      <c r="D80" s="23">
        <f>+D79/4</f>
        <v>1687.75</v>
      </c>
      <c r="E80" s="23">
        <v>1688</v>
      </c>
      <c r="F80" s="26">
        <f>SUM(F79/4)</f>
        <v>1755.29</v>
      </c>
    </row>
  </sheetData>
  <mergeCells count="80">
    <mergeCell ref="A1:C1"/>
    <mergeCell ref="A2:C2"/>
    <mergeCell ref="A3:C3"/>
    <mergeCell ref="A4:C4"/>
    <mergeCell ref="A80:B80"/>
    <mergeCell ref="A78:B78"/>
    <mergeCell ref="A79:B79"/>
    <mergeCell ref="A76:B76"/>
    <mergeCell ref="A77:B77"/>
    <mergeCell ref="A74:B74"/>
    <mergeCell ref="A75:B75"/>
    <mergeCell ref="A72:B72"/>
    <mergeCell ref="A73:B73"/>
    <mergeCell ref="A70:B70"/>
    <mergeCell ref="A71:B71"/>
    <mergeCell ref="A68:B68"/>
    <mergeCell ref="A69:B69"/>
    <mergeCell ref="A66:B66"/>
    <mergeCell ref="A67:B67"/>
    <mergeCell ref="A64:B64"/>
    <mergeCell ref="A65:B65"/>
    <mergeCell ref="A63:B63"/>
    <mergeCell ref="A61:B61"/>
    <mergeCell ref="A62:B62"/>
    <mergeCell ref="A59:B59"/>
    <mergeCell ref="A60:B60"/>
    <mergeCell ref="A57:B57"/>
    <mergeCell ref="A58:B58"/>
    <mergeCell ref="A55:B55"/>
    <mergeCell ref="A56:B56"/>
    <mergeCell ref="A53:B53"/>
    <mergeCell ref="A54:B54"/>
    <mergeCell ref="A51:B51"/>
    <mergeCell ref="A52:B52"/>
    <mergeCell ref="A49:B49"/>
    <mergeCell ref="A50:B50"/>
    <mergeCell ref="A47:B47"/>
    <mergeCell ref="A48:B48"/>
    <mergeCell ref="A45:B45"/>
    <mergeCell ref="A46:B46"/>
    <mergeCell ref="A43:B43"/>
    <mergeCell ref="A44:B44"/>
    <mergeCell ref="A41:B41"/>
    <mergeCell ref="A42:B42"/>
    <mergeCell ref="A39:B39"/>
    <mergeCell ref="A40:B40"/>
    <mergeCell ref="A37:B37"/>
    <mergeCell ref="A38:B38"/>
    <mergeCell ref="A35:B35"/>
    <mergeCell ref="A36:B36"/>
    <mergeCell ref="A34:B34"/>
    <mergeCell ref="A33:B33"/>
    <mergeCell ref="A31:B31"/>
    <mergeCell ref="A32:B32"/>
    <mergeCell ref="A29:B29"/>
    <mergeCell ref="A30:B30"/>
    <mergeCell ref="A27:B27"/>
    <mergeCell ref="A28:B28"/>
    <mergeCell ref="A25:B25"/>
    <mergeCell ref="A26:B26"/>
    <mergeCell ref="A23:B23"/>
    <mergeCell ref="A24:B24"/>
    <mergeCell ref="A21:B21"/>
    <mergeCell ref="A22:B22"/>
    <mergeCell ref="A19:B19"/>
    <mergeCell ref="A20:B20"/>
    <mergeCell ref="A17:B17"/>
    <mergeCell ref="A18:B18"/>
    <mergeCell ref="A15:B15"/>
    <mergeCell ref="A16:B16"/>
    <mergeCell ref="A13:B13"/>
    <mergeCell ref="A14:B14"/>
    <mergeCell ref="A11:B11"/>
    <mergeCell ref="A12:B12"/>
    <mergeCell ref="A10:B10"/>
    <mergeCell ref="A7:B7"/>
    <mergeCell ref="A8:B8"/>
    <mergeCell ref="A5:B5"/>
    <mergeCell ref="A6:B6"/>
    <mergeCell ref="A9:B9"/>
  </mergeCells>
  <printOptions horizontalCentered="1"/>
  <pageMargins left="0.7" right="0.7" top="0.75" bottom="0.75" header="0.3" footer="0.3"/>
  <pageSetup orientation="portrait" r:id="rId1"/>
  <headerFooter>
    <oddFooter>&amp;LNTAC:4UC-11_x000D_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8"/>
  <sheetViews>
    <sheetView topLeftCell="A4" workbookViewId="0">
      <selection activeCell="B17" sqref="B17"/>
    </sheetView>
  </sheetViews>
  <sheetFormatPr defaultRowHeight="15" x14ac:dyDescent="0.25"/>
  <cols>
    <col min="1" max="1" width="71.85546875" customWidth="1"/>
    <col min="2" max="2" width="12.5703125" style="2" bestFit="1" customWidth="1"/>
  </cols>
  <sheetData>
    <row r="3" spans="1:2" x14ac:dyDescent="0.25">
      <c r="A3" s="3" t="s">
        <v>67</v>
      </c>
    </row>
    <row r="5" spans="1:2" x14ac:dyDescent="0.25">
      <c r="A5" t="s">
        <v>68</v>
      </c>
    </row>
    <row r="6" spans="1:2" x14ac:dyDescent="0.25">
      <c r="A6" t="s">
        <v>69</v>
      </c>
    </row>
    <row r="9" spans="1:2" x14ac:dyDescent="0.25">
      <c r="A9" s="4" t="s">
        <v>71</v>
      </c>
      <c r="B9" s="5">
        <v>939932</v>
      </c>
    </row>
    <row r="10" spans="1:2" x14ac:dyDescent="0.25">
      <c r="A10" s="4" t="s">
        <v>70</v>
      </c>
      <c r="B10" s="6">
        <f>192*26</f>
        <v>4992</v>
      </c>
    </row>
    <row r="11" spans="1:2" x14ac:dyDescent="0.25">
      <c r="A11" s="4" t="s">
        <v>72</v>
      </c>
      <c r="B11" s="5">
        <f>SUM(B9:B10)</f>
        <v>944924</v>
      </c>
    </row>
    <row r="12" spans="1:2" x14ac:dyDescent="0.25">
      <c r="A12" s="4"/>
      <c r="B12" s="6"/>
    </row>
    <row r="13" spans="1:2" x14ac:dyDescent="0.25">
      <c r="A13" s="4" t="s">
        <v>74</v>
      </c>
      <c r="B13" s="6">
        <f>+B11/131</f>
        <v>7213.160305343511</v>
      </c>
    </row>
    <row r="14" spans="1:2" x14ac:dyDescent="0.25">
      <c r="A14" s="4" t="s">
        <v>73</v>
      </c>
      <c r="B14" s="7">
        <f>+B13-192</f>
        <v>7021.160305343511</v>
      </c>
    </row>
    <row r="15" spans="1:2" x14ac:dyDescent="0.25">
      <c r="A15" s="4"/>
      <c r="B15" s="7"/>
    </row>
    <row r="16" spans="1:2" x14ac:dyDescent="0.25">
      <c r="A16" s="4" t="s">
        <v>75</v>
      </c>
      <c r="B16" s="7">
        <f>+B13*105</f>
        <v>757381.83206106862</v>
      </c>
    </row>
    <row r="17" spans="1:2" x14ac:dyDescent="0.25">
      <c r="A17" s="4" t="s">
        <v>76</v>
      </c>
      <c r="B17" s="8">
        <f>+B14*26</f>
        <v>182550.16793893129</v>
      </c>
    </row>
    <row r="18" spans="1:2" x14ac:dyDescent="0.25">
      <c r="B18" s="6">
        <f>SUM(B16:B17)</f>
        <v>939931.99999999988</v>
      </c>
    </row>
  </sheetData>
  <pageMargins left="0.7" right="0.7" top="0.75" bottom="0.75" header="0.3" footer="0.3"/>
  <pageSetup orientation="portrait" r:id="rId1"/>
  <headerFooter>
    <oddFooter>&amp;LNTAC:4UC-11_x000D_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Fee Calc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B</dc:creator>
  <cp:lastModifiedBy>Calais Manager</cp:lastModifiedBy>
  <cp:lastPrinted>2018-03-06T22:40:42Z</cp:lastPrinted>
  <dcterms:created xsi:type="dcterms:W3CDTF">2015-03-30T15:45:46Z</dcterms:created>
  <dcterms:modified xsi:type="dcterms:W3CDTF">2018-03-08T14:20:45Z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XSensitivityLevel">
    <vt:lpwstr>4UC-11</vt:lpwstr>
  </property>
  <property fmtid="{D5CDD505-2E9C-101B-9397-08002B2CF9AE}" pid="3" name="DocumentPath">
    <vt:lpwstr/>
  </property>
  <property fmtid="{D5CDD505-2E9C-101B-9397-08002B2CF9AE}" pid="4" name="xNTACLog1">
    <vt:lpwstr>4UC-11201803051516Sjas33;;4UC-11201803071530Sjas33</vt:lpwstr>
  </property>
  <property fmtid="{D5CDD505-2E9C-101B-9397-08002B2CF9AE}" pid="5" name="xNTACLog">
    <vt:lpwstr>4UC-11201803071530Sjas33;4UC-11201803061741Sjas33;4UC-11201803061740Sjas33;4UC-11201803051517Sjas33</vt:lpwstr>
  </property>
</Properties>
</file>